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Frequency of notes" sheetId="1" r:id="rId1"/>
  </sheets>
  <definedNames/>
  <calcPr fullCalcOnLoad="1"/>
</workbook>
</file>

<file path=xl/sharedStrings.xml><?xml version="1.0" encoding="utf-8"?>
<sst xmlns="http://schemas.openxmlformats.org/spreadsheetml/2006/main" count="144" uniqueCount="26">
  <si>
    <t>A</t>
  </si>
  <si>
    <t>C</t>
  </si>
  <si>
    <t>B</t>
  </si>
  <si>
    <t>D</t>
  </si>
  <si>
    <t>E</t>
  </si>
  <si>
    <t>A# / Bb</t>
  </si>
  <si>
    <t>C# / Db</t>
  </si>
  <si>
    <t>D# / Eb</t>
  </si>
  <si>
    <t>F</t>
  </si>
  <si>
    <t>F# / Gb</t>
  </si>
  <si>
    <t>G</t>
  </si>
  <si>
    <t>G# / Ab</t>
  </si>
  <si>
    <t>Note</t>
  </si>
  <si>
    <t>Octave</t>
  </si>
  <si>
    <t>Index</t>
  </si>
  <si>
    <t>A4 =</t>
  </si>
  <si>
    <t>C4 =</t>
  </si>
  <si>
    <t>(middle C)</t>
  </si>
  <si>
    <t>tempered</t>
  </si>
  <si>
    <t>Equal</t>
  </si>
  <si>
    <t>Pythagorean</t>
  </si>
  <si>
    <t>Helmholtz's</t>
  </si>
  <si>
    <t>just tempered</t>
  </si>
  <si>
    <t>wolf</t>
  </si>
  <si>
    <t>alternative</t>
  </si>
  <si>
    <t>frequency (Hz)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</si>
</sst>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0.0%"/>
    <numFmt numFmtId="177" formatCode="0.00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0" fillId="0" borderId="0" xfId="59" applyNumberFormat="1" applyFont="1" applyAlignment="1">
      <alignment/>
    </xf>
    <xf numFmtId="177" fontId="0" fillId="0" borderId="0" xfId="59" applyNumberFormat="1" applyFont="1" applyAlignment="1">
      <alignment/>
    </xf>
    <xf numFmtId="43" fontId="0" fillId="0" borderId="0" xfId="0" applyNumberFormat="1" applyFill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10.8515625" style="0" customWidth="1"/>
    <col min="3" max="3" width="9.7109375" style="0" customWidth="1"/>
    <col min="4" max="4" width="9.421875" style="0" customWidth="1"/>
    <col min="5" max="5" width="14.57421875" style="0" customWidth="1"/>
    <col min="6" max="8" width="14.28125" style="0" customWidth="1"/>
  </cols>
  <sheetData>
    <row r="2" spans="2:8" ht="12.75">
      <c r="B2" s="5" t="s">
        <v>13</v>
      </c>
      <c r="C2" s="5" t="s">
        <v>12</v>
      </c>
      <c r="D2" s="5" t="s">
        <v>14</v>
      </c>
      <c r="E2" s="5" t="s">
        <v>19</v>
      </c>
      <c r="F2" s="5" t="s">
        <v>21</v>
      </c>
      <c r="G2" s="5" t="s">
        <v>20</v>
      </c>
      <c r="H2" s="9" t="s">
        <v>20</v>
      </c>
    </row>
    <row r="3" spans="2:8" ht="12.75">
      <c r="B3" s="1"/>
      <c r="C3" s="1"/>
      <c r="D3" s="1"/>
      <c r="E3" s="5" t="s">
        <v>18</v>
      </c>
      <c r="F3" s="5" t="s">
        <v>22</v>
      </c>
      <c r="G3" s="5" t="s">
        <v>22</v>
      </c>
      <c r="H3" s="9" t="s">
        <v>23</v>
      </c>
    </row>
    <row r="4" spans="2:11" ht="12.75">
      <c r="B4" s="5"/>
      <c r="C4" s="5"/>
      <c r="D4" s="5"/>
      <c r="E4" s="5" t="s">
        <v>25</v>
      </c>
      <c r="F4" s="5" t="s">
        <v>25</v>
      </c>
      <c r="G4" s="5" t="s">
        <v>25</v>
      </c>
      <c r="H4" s="9" t="s">
        <v>24</v>
      </c>
      <c r="J4" s="2" t="s">
        <v>15</v>
      </c>
      <c r="K4" s="3">
        <v>440</v>
      </c>
    </row>
    <row r="5" spans="2:11" ht="12.75">
      <c r="B5" s="1">
        <v>0</v>
      </c>
      <c r="C5" t="s">
        <v>1</v>
      </c>
      <c r="D5">
        <f aca="true" t="shared" si="0" ref="D5:D60">D6-1</f>
        <v>-57</v>
      </c>
      <c r="E5" s="3">
        <f>K$4*(2^(D5/12))</f>
        <v>16.351597831287414</v>
      </c>
      <c r="F5" s="4">
        <f>F14*6/10</f>
        <v>16.5</v>
      </c>
      <c r="G5" s="4"/>
      <c r="H5" s="4"/>
      <c r="J5" s="2" t="s">
        <v>16</v>
      </c>
      <c r="K5" t="s">
        <v>17</v>
      </c>
    </row>
    <row r="6" spans="2:8" ht="12.75">
      <c r="B6" s="1">
        <v>0</v>
      </c>
      <c r="C6" t="s">
        <v>6</v>
      </c>
      <c r="D6">
        <f t="shared" si="0"/>
        <v>-56</v>
      </c>
      <c r="E6" s="3">
        <f>K$4*(2^(D6/12))</f>
        <v>17.323914436054505</v>
      </c>
      <c r="F6" s="4">
        <f>F14*5/8</f>
        <v>17.1875</v>
      </c>
      <c r="G6" s="4"/>
      <c r="H6" s="4"/>
    </row>
    <row r="7" spans="2:8" ht="12.75">
      <c r="B7" s="1">
        <v>0</v>
      </c>
      <c r="C7" t="s">
        <v>3</v>
      </c>
      <c r="D7">
        <f t="shared" si="0"/>
        <v>-55</v>
      </c>
      <c r="E7" s="3">
        <f>K$4*(2^(D7/12))</f>
        <v>18.354047994837977</v>
      </c>
      <c r="F7" s="4">
        <f>F14*4/6</f>
        <v>18.333333333333332</v>
      </c>
      <c r="G7" s="4"/>
      <c r="H7" s="4"/>
    </row>
    <row r="8" spans="2:8" ht="12.75">
      <c r="B8" s="1">
        <v>0</v>
      </c>
      <c r="C8" t="s">
        <v>7</v>
      </c>
      <c r="D8">
        <f t="shared" si="0"/>
        <v>-54</v>
      </c>
      <c r="E8" s="3">
        <f>K$4*(2^(D8/12))</f>
        <v>19.445436482630058</v>
      </c>
      <c r="F8" s="4">
        <f>F14*45/64</f>
        <v>19.3359375</v>
      </c>
      <c r="G8" s="4"/>
      <c r="H8" s="4"/>
    </row>
    <row r="9" spans="2:8" ht="12.75">
      <c r="B9" s="1">
        <v>0</v>
      </c>
      <c r="C9" t="s">
        <v>4</v>
      </c>
      <c r="D9">
        <f t="shared" si="0"/>
        <v>-53</v>
      </c>
      <c r="E9" s="3">
        <f>K$4*(2^(D9/12))</f>
        <v>20.601722307054366</v>
      </c>
      <c r="F9" s="4">
        <f>F14*3/4</f>
        <v>20.625</v>
      </c>
      <c r="G9" s="4">
        <f>G14*(3/2)/2</f>
        <v>20.625</v>
      </c>
      <c r="H9" s="4"/>
    </row>
    <row r="10" spans="2:8" ht="12.75">
      <c r="B10" s="1">
        <v>0</v>
      </c>
      <c r="C10" t="s">
        <v>8</v>
      </c>
      <c r="D10">
        <f t="shared" si="0"/>
        <v>-52</v>
      </c>
      <c r="E10" s="3">
        <f>K$4*(2^(D10/12))</f>
        <v>21.82676446456275</v>
      </c>
      <c r="F10" s="4">
        <f>F14*8/10</f>
        <v>22</v>
      </c>
      <c r="G10" s="4">
        <f>G14*((2/3)^4)*4</f>
        <v>21.728395061728392</v>
      </c>
      <c r="H10" s="4"/>
    </row>
    <row r="11" spans="2:8" ht="12.75">
      <c r="B11" s="1">
        <v>0</v>
      </c>
      <c r="C11" t="s">
        <v>9</v>
      </c>
      <c r="D11">
        <f t="shared" si="0"/>
        <v>-51</v>
      </c>
      <c r="E11" s="3">
        <f>K$4*(2^(D11/12))</f>
        <v>23.124651419477154</v>
      </c>
      <c r="F11" s="4">
        <f>F14*5/6</f>
        <v>22.916666666666668</v>
      </c>
      <c r="G11" s="4">
        <f>G14*((3/2)^3)/4</f>
        <v>23.203125</v>
      </c>
      <c r="H11" s="4"/>
    </row>
    <row r="12" spans="2:8" ht="12.75">
      <c r="B12" s="1">
        <v>0</v>
      </c>
      <c r="C12" t="s">
        <v>10</v>
      </c>
      <c r="D12">
        <f t="shared" si="0"/>
        <v>-50</v>
      </c>
      <c r="E12" s="3">
        <f>K$4*(2^(D12/12))</f>
        <v>24.499714748859326</v>
      </c>
      <c r="F12" s="4">
        <f>F14*9/10</f>
        <v>24.75</v>
      </c>
      <c r="G12" s="4">
        <f>G14*((2/3)^2)*2</f>
        <v>24.444444444444443</v>
      </c>
      <c r="H12" s="4"/>
    </row>
    <row r="13" spans="2:8" ht="12.75">
      <c r="B13" s="1">
        <v>0</v>
      </c>
      <c r="C13" t="s">
        <v>11</v>
      </c>
      <c r="D13">
        <f t="shared" si="0"/>
        <v>-49</v>
      </c>
      <c r="E13" s="3">
        <f>K$4*(2^(D13/12))</f>
        <v>25.95654359874658</v>
      </c>
      <c r="F13" s="4">
        <f>F14*15/16</f>
        <v>25.78125</v>
      </c>
      <c r="G13" s="8">
        <f>G14*((3/2)^5)/8</f>
        <v>26.103515625</v>
      </c>
      <c r="H13" s="4"/>
    </row>
    <row r="14" spans="2:8" ht="12.75">
      <c r="B14" s="1">
        <v>0</v>
      </c>
      <c r="C14" t="s">
        <v>0</v>
      </c>
      <c r="D14">
        <f t="shared" si="0"/>
        <v>-48</v>
      </c>
      <c r="E14" s="3">
        <f>K$4*(2^(D14/12))</f>
        <v>27.5</v>
      </c>
      <c r="F14" s="4">
        <f>F26/2</f>
        <v>27.5</v>
      </c>
      <c r="G14" s="4">
        <f>F14</f>
        <v>27.5</v>
      </c>
      <c r="H14" s="4"/>
    </row>
    <row r="15" spans="2:8" ht="12.75">
      <c r="B15" s="1">
        <v>0</v>
      </c>
      <c r="C15" t="s">
        <v>5</v>
      </c>
      <c r="D15">
        <f t="shared" si="0"/>
        <v>-47</v>
      </c>
      <c r="E15" s="3">
        <f>K$4*(2^(D15/12))</f>
        <v>29.135235094880628</v>
      </c>
      <c r="F15" s="4">
        <f>F14*25/24</f>
        <v>28.645833333333332</v>
      </c>
      <c r="G15" s="4">
        <f>G14*((2/3)^5)*8</f>
        <v>28.971193415637856</v>
      </c>
      <c r="H15" s="4"/>
    </row>
    <row r="16" spans="2:8" ht="12.75">
      <c r="B16" s="1">
        <v>0</v>
      </c>
      <c r="C16" t="s">
        <v>2</v>
      </c>
      <c r="D16">
        <f t="shared" si="0"/>
        <v>-46</v>
      </c>
      <c r="E16" s="3">
        <f>K$4*(2^(D16/12))</f>
        <v>30.86770632850775</v>
      </c>
      <c r="F16" s="4">
        <f>F14*9/8</f>
        <v>30.9375</v>
      </c>
      <c r="G16" s="4">
        <f>G14*((3/2)^2)/2</f>
        <v>30.9375</v>
      </c>
      <c r="H16" s="4"/>
    </row>
    <row r="17" spans="2:8" ht="12.75">
      <c r="B17" s="1">
        <v>1</v>
      </c>
      <c r="C17" t="s">
        <v>1</v>
      </c>
      <c r="D17">
        <f t="shared" si="0"/>
        <v>-45</v>
      </c>
      <c r="E17" s="3">
        <f>K$4*(2^(D17/12))</f>
        <v>32.70319566257483</v>
      </c>
      <c r="F17" s="4">
        <f>F14*6/5</f>
        <v>33</v>
      </c>
      <c r="G17" s="4">
        <f>G14*((2/3)^3)*4</f>
        <v>32.59259259259259</v>
      </c>
      <c r="H17" s="4"/>
    </row>
    <row r="18" spans="2:8" ht="12.75">
      <c r="B18" s="1">
        <v>1</v>
      </c>
      <c r="C18" t="s">
        <v>6</v>
      </c>
      <c r="D18">
        <f t="shared" si="0"/>
        <v>-44</v>
      </c>
      <c r="E18" s="3">
        <f>K$4*(2^(D18/12))</f>
        <v>34.64782887210902</v>
      </c>
      <c r="F18" s="4">
        <f>F14*5/4</f>
        <v>34.375</v>
      </c>
      <c r="G18" s="4">
        <f>G14*((3/2)^4)/4</f>
        <v>34.8046875</v>
      </c>
      <c r="H18" s="4"/>
    </row>
    <row r="19" spans="2:8" ht="12.75">
      <c r="B19" s="1">
        <v>1</v>
      </c>
      <c r="C19" t="s">
        <v>3</v>
      </c>
      <c r="D19">
        <f t="shared" si="0"/>
        <v>-43</v>
      </c>
      <c r="E19" s="3">
        <f>K$4*(2^(D19/12))</f>
        <v>36.70809598967595</v>
      </c>
      <c r="F19" s="4">
        <f>F14*4/3</f>
        <v>36.666666666666664</v>
      </c>
      <c r="G19" s="4">
        <f>G14*(2/3)*2</f>
        <v>36.666666666666664</v>
      </c>
      <c r="H19" s="4"/>
    </row>
    <row r="20" spans="2:8" ht="12.75">
      <c r="B20" s="1">
        <v>1</v>
      </c>
      <c r="C20" t="s">
        <v>7</v>
      </c>
      <c r="D20">
        <f t="shared" si="0"/>
        <v>-42</v>
      </c>
      <c r="E20" s="3">
        <f>K$4*(2^(D20/12))</f>
        <v>38.890872965260115</v>
      </c>
      <c r="F20" s="4">
        <f>F14*45/32</f>
        <v>38.671875</v>
      </c>
      <c r="G20" s="4">
        <f>G14*((3/2)^6)/8</f>
        <v>39.1552734375</v>
      </c>
      <c r="H20" s="8">
        <f>G26*((2/3)^6)*8</f>
        <v>38.628257887517144</v>
      </c>
    </row>
    <row r="21" spans="2:8" ht="12.75">
      <c r="B21" s="1">
        <v>1</v>
      </c>
      <c r="C21" t="s">
        <v>4</v>
      </c>
      <c r="D21">
        <f t="shared" si="0"/>
        <v>-41</v>
      </c>
      <c r="E21" s="3">
        <f>K$4*(2^(D21/12))</f>
        <v>41.203444614108754</v>
      </c>
      <c r="F21" s="4">
        <f>F14*3/2</f>
        <v>41.25</v>
      </c>
      <c r="G21" s="4">
        <f>G26*(3/2)/2</f>
        <v>41.25</v>
      </c>
      <c r="H21" s="4"/>
    </row>
    <row r="22" spans="2:8" ht="12.75">
      <c r="B22" s="1">
        <v>1</v>
      </c>
      <c r="C22" t="s">
        <v>8</v>
      </c>
      <c r="D22">
        <f t="shared" si="0"/>
        <v>-40</v>
      </c>
      <c r="E22" s="3">
        <f>K$4*(2^(D22/12))</f>
        <v>43.653528929125486</v>
      </c>
      <c r="F22" s="4">
        <f>F14*8/5</f>
        <v>44</v>
      </c>
      <c r="G22" s="4">
        <f>G26*((2/3)^4)*4</f>
        <v>43.456790123456784</v>
      </c>
      <c r="H22" s="4"/>
    </row>
    <row r="23" spans="2:8" ht="12.75">
      <c r="B23" s="1">
        <v>1</v>
      </c>
      <c r="C23" t="s">
        <v>9</v>
      </c>
      <c r="D23">
        <f t="shared" si="0"/>
        <v>-39</v>
      </c>
      <c r="E23" s="3">
        <f>K$4*(2^(D23/12))</f>
        <v>46.24930283895431</v>
      </c>
      <c r="F23" s="4">
        <f>F14*5/3</f>
        <v>45.833333333333336</v>
      </c>
      <c r="G23" s="4">
        <f>G26*((3/2)^3)/4</f>
        <v>46.40625</v>
      </c>
      <c r="H23" s="4"/>
    </row>
    <row r="24" spans="2:8" ht="12.75">
      <c r="B24" s="1">
        <v>1</v>
      </c>
      <c r="C24" t="s">
        <v>10</v>
      </c>
      <c r="D24">
        <f t="shared" si="0"/>
        <v>-38</v>
      </c>
      <c r="E24" s="3">
        <f>K$4*(2^(D24/12))</f>
        <v>48.99942949771868</v>
      </c>
      <c r="F24" s="4">
        <f>F14*9/5</f>
        <v>49.5</v>
      </c>
      <c r="G24" s="4">
        <f>G26*((2/3)^2)*2</f>
        <v>48.888888888888886</v>
      </c>
      <c r="H24" s="4"/>
    </row>
    <row r="25" spans="2:8" ht="12.75">
      <c r="B25" s="1">
        <v>1</v>
      </c>
      <c r="C25" t="s">
        <v>11</v>
      </c>
      <c r="D25">
        <f t="shared" si="0"/>
        <v>-37</v>
      </c>
      <c r="E25" s="3">
        <f>K$4*(2^(D25/12))</f>
        <v>51.91308719749314</v>
      </c>
      <c r="F25" s="4">
        <f>F14*15/8</f>
        <v>51.5625</v>
      </c>
      <c r="G25" s="8">
        <f>G26*((3/2)^5)/8</f>
        <v>52.20703125</v>
      </c>
      <c r="H25" s="4"/>
    </row>
    <row r="26" spans="2:8" ht="12.75">
      <c r="B26" s="1">
        <v>1</v>
      </c>
      <c r="C26" t="s">
        <v>0</v>
      </c>
      <c r="D26">
        <f t="shared" si="0"/>
        <v>-36</v>
      </c>
      <c r="E26" s="3">
        <f>K$4*(2^(D26/12))</f>
        <v>55</v>
      </c>
      <c r="F26" s="4">
        <f>F38/2</f>
        <v>55</v>
      </c>
      <c r="G26" s="4">
        <f>F26</f>
        <v>55</v>
      </c>
      <c r="H26" s="4"/>
    </row>
    <row r="27" spans="2:8" ht="12.75">
      <c r="B27" s="1">
        <v>1</v>
      </c>
      <c r="C27" t="s">
        <v>5</v>
      </c>
      <c r="D27">
        <f t="shared" si="0"/>
        <v>-35</v>
      </c>
      <c r="E27" s="3">
        <f>K$4*(2^(D27/12))</f>
        <v>58.270470189761255</v>
      </c>
      <c r="F27" s="4">
        <f>F26*25/24</f>
        <v>57.291666666666664</v>
      </c>
      <c r="G27" s="4">
        <f>G26*((2/3)^5)*8</f>
        <v>57.94238683127571</v>
      </c>
      <c r="H27" s="4"/>
    </row>
    <row r="28" spans="2:8" ht="12.75">
      <c r="B28" s="1">
        <v>1</v>
      </c>
      <c r="C28" t="s">
        <v>2</v>
      </c>
      <c r="D28">
        <f t="shared" si="0"/>
        <v>-34</v>
      </c>
      <c r="E28" s="3">
        <f>K$4*(2^(D28/12))</f>
        <v>61.735412657015516</v>
      </c>
      <c r="F28" s="4">
        <f>F26*9/8</f>
        <v>61.875</v>
      </c>
      <c r="G28" s="4">
        <f>G26*((3/2)^2)/2</f>
        <v>61.875</v>
      </c>
      <c r="H28" s="4"/>
    </row>
    <row r="29" spans="2:8" ht="12.75">
      <c r="B29" s="1">
        <v>2</v>
      </c>
      <c r="C29" t="s">
        <v>1</v>
      </c>
      <c r="D29">
        <f t="shared" si="0"/>
        <v>-33</v>
      </c>
      <c r="E29" s="3">
        <f>K$4*(2^(D29/12))</f>
        <v>65.40639132514966</v>
      </c>
      <c r="F29" s="4">
        <f>F26*6/5</f>
        <v>66</v>
      </c>
      <c r="G29" s="4">
        <f>G26*((2/3)^3)*4</f>
        <v>65.18518518518518</v>
      </c>
      <c r="H29" s="4"/>
    </row>
    <row r="30" spans="2:8" ht="12.75">
      <c r="B30" s="1">
        <v>2</v>
      </c>
      <c r="C30" t="s">
        <v>6</v>
      </c>
      <c r="D30">
        <f t="shared" si="0"/>
        <v>-32</v>
      </c>
      <c r="E30" s="3">
        <f>K$4*(2^(D30/12))</f>
        <v>69.29565774421802</v>
      </c>
      <c r="F30" s="4">
        <f>F26*5/4</f>
        <v>68.75</v>
      </c>
      <c r="G30" s="4">
        <f>G26*((3/2)^4)/4</f>
        <v>69.609375</v>
      </c>
      <c r="H30" s="4"/>
    </row>
    <row r="31" spans="2:8" ht="12.75">
      <c r="B31" s="1">
        <v>2</v>
      </c>
      <c r="C31" t="s">
        <v>3</v>
      </c>
      <c r="D31">
        <f t="shared" si="0"/>
        <v>-31</v>
      </c>
      <c r="E31" s="3">
        <f>K$4*(2^(D31/12))</f>
        <v>73.41619197935188</v>
      </c>
      <c r="F31" s="4">
        <f>F26*4/3</f>
        <v>73.33333333333333</v>
      </c>
      <c r="G31" s="4">
        <f>G26*(2/3)*2</f>
        <v>73.33333333333333</v>
      </c>
      <c r="H31" s="4"/>
    </row>
    <row r="32" spans="2:8" ht="12.75">
      <c r="B32" s="1">
        <v>2</v>
      </c>
      <c r="C32" t="s">
        <v>7</v>
      </c>
      <c r="D32">
        <f t="shared" si="0"/>
        <v>-30</v>
      </c>
      <c r="E32" s="3">
        <f>K$4*(2^(D32/12))</f>
        <v>77.78174593052022</v>
      </c>
      <c r="F32" s="4">
        <f>F26*45/32</f>
        <v>77.34375</v>
      </c>
      <c r="G32" s="4">
        <f>G26*((3/2)^6)/8</f>
        <v>78.310546875</v>
      </c>
      <c r="H32" s="8">
        <f>G38*((2/3)^6)*8</f>
        <v>77.25651577503429</v>
      </c>
    </row>
    <row r="33" spans="2:8" ht="12.75">
      <c r="B33" s="1">
        <v>2</v>
      </c>
      <c r="C33" t="s">
        <v>4</v>
      </c>
      <c r="D33">
        <f t="shared" si="0"/>
        <v>-29</v>
      </c>
      <c r="E33" s="3">
        <f>K$4*(2^(D33/12))</f>
        <v>82.4068892282175</v>
      </c>
      <c r="F33" s="4">
        <f>F26*3/2</f>
        <v>82.5</v>
      </c>
      <c r="G33" s="4">
        <f>G38*(3/2)/2</f>
        <v>82.5</v>
      </c>
      <c r="H33" s="4"/>
    </row>
    <row r="34" spans="2:8" ht="12.75">
      <c r="B34" s="1">
        <v>2</v>
      </c>
      <c r="C34" t="s">
        <v>8</v>
      </c>
      <c r="D34">
        <f t="shared" si="0"/>
        <v>-28</v>
      </c>
      <c r="E34" s="3">
        <f>K$4*(2^(D34/12))</f>
        <v>87.30705785825096</v>
      </c>
      <c r="F34" s="4">
        <f>F26*8/5</f>
        <v>88</v>
      </c>
      <c r="G34" s="4">
        <f>G38*((2/3)^4)*4</f>
        <v>86.91358024691357</v>
      </c>
      <c r="H34" s="4"/>
    </row>
    <row r="35" spans="2:8" ht="12.75">
      <c r="B35" s="1">
        <v>2</v>
      </c>
      <c r="C35" t="s">
        <v>9</v>
      </c>
      <c r="D35">
        <f t="shared" si="0"/>
        <v>-27</v>
      </c>
      <c r="E35" s="3">
        <f>K$4*(2^(D35/12))</f>
        <v>92.49860567790861</v>
      </c>
      <c r="F35" s="4">
        <f>F26*5/3</f>
        <v>91.66666666666667</v>
      </c>
      <c r="G35" s="4">
        <f>G38*((3/2)^3)/4</f>
        <v>92.8125</v>
      </c>
      <c r="H35" s="4"/>
    </row>
    <row r="36" spans="2:8" ht="12.75">
      <c r="B36" s="1">
        <v>2</v>
      </c>
      <c r="C36" t="s">
        <v>10</v>
      </c>
      <c r="D36">
        <f t="shared" si="0"/>
        <v>-26</v>
      </c>
      <c r="E36" s="3">
        <f>K$4*(2^(D36/12))</f>
        <v>97.99885899543735</v>
      </c>
      <c r="F36" s="4">
        <f>F26*9/5</f>
        <v>99</v>
      </c>
      <c r="G36" s="4">
        <f>G38*((2/3)^2)*2</f>
        <v>97.77777777777777</v>
      </c>
      <c r="H36" s="4"/>
    </row>
    <row r="37" spans="2:8" ht="12.75">
      <c r="B37" s="1">
        <v>2</v>
      </c>
      <c r="C37" t="s">
        <v>11</v>
      </c>
      <c r="D37">
        <f t="shared" si="0"/>
        <v>-25</v>
      </c>
      <c r="E37" s="3">
        <f>K$4*(2^(D37/12))</f>
        <v>103.82617439498628</v>
      </c>
      <c r="F37" s="4">
        <f>F26*15/8</f>
        <v>103.125</v>
      </c>
      <c r="G37" s="8">
        <f>G38*((3/2)^5)/8</f>
        <v>104.4140625</v>
      </c>
      <c r="H37" s="4"/>
    </row>
    <row r="38" spans="2:8" ht="12.75">
      <c r="B38" s="1">
        <v>2</v>
      </c>
      <c r="C38" t="s">
        <v>0</v>
      </c>
      <c r="D38">
        <f t="shared" si="0"/>
        <v>-24</v>
      </c>
      <c r="E38" s="3">
        <f>K$4*(2^(D38/12))</f>
        <v>110</v>
      </c>
      <c r="F38" s="4">
        <f>F50/2</f>
        <v>110</v>
      </c>
      <c r="G38" s="4">
        <f>F38</f>
        <v>110</v>
      </c>
      <c r="H38" s="4"/>
    </row>
    <row r="39" spans="2:8" ht="12.75">
      <c r="B39" s="1">
        <v>2</v>
      </c>
      <c r="C39" t="s">
        <v>5</v>
      </c>
      <c r="D39">
        <f t="shared" si="0"/>
        <v>-23</v>
      </c>
      <c r="E39" s="3">
        <f>K$4*(2^(D39/12))</f>
        <v>116.54094037952248</v>
      </c>
      <c r="F39" s="4">
        <f>F38*25/24</f>
        <v>114.58333333333333</v>
      </c>
      <c r="G39" s="4">
        <f>G38*((2/3)^5)*8</f>
        <v>115.88477366255142</v>
      </c>
      <c r="H39" s="4"/>
    </row>
    <row r="40" spans="2:8" ht="12.75">
      <c r="B40" s="1">
        <v>2</v>
      </c>
      <c r="C40" t="s">
        <v>2</v>
      </c>
      <c r="D40">
        <f t="shared" si="0"/>
        <v>-22</v>
      </c>
      <c r="E40" s="3">
        <f>K$4*(2^(D40/12))</f>
        <v>123.47082531403106</v>
      </c>
      <c r="F40" s="4">
        <f>F38*9/8</f>
        <v>123.75</v>
      </c>
      <c r="G40" s="4">
        <f>G38*((3/2)^2)/2</f>
        <v>123.75</v>
      </c>
      <c r="H40" s="4"/>
    </row>
    <row r="41" spans="2:8" ht="12.75">
      <c r="B41" s="1">
        <v>3</v>
      </c>
      <c r="C41" t="s">
        <v>1</v>
      </c>
      <c r="D41">
        <f t="shared" si="0"/>
        <v>-21</v>
      </c>
      <c r="E41" s="3">
        <f>K$4*(2^(D41/12))</f>
        <v>130.8127826502993</v>
      </c>
      <c r="F41" s="4">
        <f>F38*6/5</f>
        <v>132</v>
      </c>
      <c r="G41" s="4">
        <f>G38*((2/3)^3)*4</f>
        <v>130.37037037037035</v>
      </c>
      <c r="H41" s="4"/>
    </row>
    <row r="42" spans="2:8" ht="12.75">
      <c r="B42" s="1">
        <v>3</v>
      </c>
      <c r="C42" t="s">
        <v>6</v>
      </c>
      <c r="D42">
        <f t="shared" si="0"/>
        <v>-20</v>
      </c>
      <c r="E42" s="3">
        <f>K$4*(2^(D42/12))</f>
        <v>138.59131548843604</v>
      </c>
      <c r="F42" s="4">
        <f>F38*5/4</f>
        <v>137.5</v>
      </c>
      <c r="G42" s="4">
        <f>G38*((3/2)^4)/4</f>
        <v>139.21875</v>
      </c>
      <c r="H42" s="4"/>
    </row>
    <row r="43" spans="2:8" ht="12.75">
      <c r="B43" s="1">
        <v>3</v>
      </c>
      <c r="C43" t="s">
        <v>3</v>
      </c>
      <c r="D43">
        <f t="shared" si="0"/>
        <v>-19</v>
      </c>
      <c r="E43" s="3">
        <f>K$4*(2^(D43/12))</f>
        <v>146.83238395870382</v>
      </c>
      <c r="F43" s="4">
        <f>F38*4/3</f>
        <v>146.66666666666666</v>
      </c>
      <c r="G43" s="4">
        <f>G38*(2/3)*2</f>
        <v>146.66666666666666</v>
      </c>
      <c r="H43" s="4"/>
    </row>
    <row r="44" spans="2:8" ht="12.75">
      <c r="B44" s="1">
        <v>3</v>
      </c>
      <c r="C44" t="s">
        <v>7</v>
      </c>
      <c r="D44">
        <f t="shared" si="0"/>
        <v>-18</v>
      </c>
      <c r="E44" s="3">
        <f>K$4*(2^(D44/12))</f>
        <v>155.56349186104046</v>
      </c>
      <c r="F44" s="4">
        <f>F38*45/32</f>
        <v>154.6875</v>
      </c>
      <c r="G44" s="4">
        <f>G38*((3/2)^6)/8</f>
        <v>156.62109375</v>
      </c>
      <c r="H44" s="8">
        <f>G50*((2/3)^6)*8</f>
        <v>154.51303155006858</v>
      </c>
    </row>
    <row r="45" spans="2:8" ht="12.75">
      <c r="B45" s="1">
        <v>3</v>
      </c>
      <c r="C45" t="s">
        <v>4</v>
      </c>
      <c r="D45">
        <f t="shared" si="0"/>
        <v>-17</v>
      </c>
      <c r="E45" s="3">
        <f>K$4*(2^(D45/12))</f>
        <v>164.81377845643496</v>
      </c>
      <c r="F45" s="4">
        <f>F38*3/2</f>
        <v>165</v>
      </c>
      <c r="G45" s="4">
        <f>G50*(3/2)/2</f>
        <v>165</v>
      </c>
      <c r="H45" s="4"/>
    </row>
    <row r="46" spans="2:8" ht="12.75">
      <c r="B46" s="1">
        <v>3</v>
      </c>
      <c r="C46" t="s">
        <v>8</v>
      </c>
      <c r="D46">
        <f t="shared" si="0"/>
        <v>-16</v>
      </c>
      <c r="E46" s="3">
        <f>K$4*(2^(D46/12))</f>
        <v>174.61411571650197</v>
      </c>
      <c r="F46" s="4">
        <f>F38*8/5</f>
        <v>176</v>
      </c>
      <c r="G46" s="4">
        <f>G50*((2/3)^4)*4</f>
        <v>173.82716049382714</v>
      </c>
      <c r="H46" s="4"/>
    </row>
    <row r="47" spans="2:8" ht="12.75">
      <c r="B47" s="1">
        <v>3</v>
      </c>
      <c r="C47" t="s">
        <v>9</v>
      </c>
      <c r="D47">
        <f t="shared" si="0"/>
        <v>-15</v>
      </c>
      <c r="E47" s="3">
        <f>K$4*(2^(D47/12))</f>
        <v>184.99721135581723</v>
      </c>
      <c r="F47" s="4">
        <f>F38*5/3</f>
        <v>183.33333333333334</v>
      </c>
      <c r="G47" s="4">
        <f>G50*((3/2)^3)/4</f>
        <v>185.625</v>
      </c>
      <c r="H47" s="4"/>
    </row>
    <row r="48" spans="2:7" ht="12.75">
      <c r="B48" s="1">
        <v>3</v>
      </c>
      <c r="C48" t="s">
        <v>10</v>
      </c>
      <c r="D48">
        <f t="shared" si="0"/>
        <v>-14</v>
      </c>
      <c r="E48" s="3">
        <f>K$4*(2^(D48/12))</f>
        <v>195.99771799087463</v>
      </c>
      <c r="F48" s="4">
        <f>F38*9/5</f>
        <v>198</v>
      </c>
      <c r="G48" s="4">
        <f>G50*((2/3)^2)*2</f>
        <v>195.55555555555554</v>
      </c>
    </row>
    <row r="49" spans="2:8" ht="12.75">
      <c r="B49" s="1">
        <v>3</v>
      </c>
      <c r="C49" t="s">
        <v>11</v>
      </c>
      <c r="D49">
        <f t="shared" si="0"/>
        <v>-13</v>
      </c>
      <c r="E49" s="3">
        <f>K$4*(2^(D49/12))</f>
        <v>207.6523487899726</v>
      </c>
      <c r="F49" s="4">
        <f>F38*15/8</f>
        <v>206.25</v>
      </c>
      <c r="G49" s="8">
        <f>G50*((3/2)^5)/8</f>
        <v>208.828125</v>
      </c>
      <c r="H49" s="4"/>
    </row>
    <row r="50" spans="2:8" ht="12.75">
      <c r="B50" s="1">
        <v>3</v>
      </c>
      <c r="C50" t="s">
        <v>0</v>
      </c>
      <c r="D50">
        <f t="shared" si="0"/>
        <v>-12</v>
      </c>
      <c r="E50" s="3">
        <f>K$4*(2^(D50/12))</f>
        <v>220</v>
      </c>
      <c r="F50" s="4">
        <f>F62/2</f>
        <v>220</v>
      </c>
      <c r="G50" s="4">
        <f>F50</f>
        <v>220</v>
      </c>
      <c r="H50" s="4"/>
    </row>
    <row r="51" spans="2:8" ht="12.75">
      <c r="B51" s="1">
        <v>3</v>
      </c>
      <c r="C51" t="s">
        <v>5</v>
      </c>
      <c r="D51">
        <f t="shared" si="0"/>
        <v>-11</v>
      </c>
      <c r="E51" s="3">
        <f>K$4*(2^(D51/12))</f>
        <v>233.08188075904496</v>
      </c>
      <c r="F51" s="4">
        <f>F50*25/24</f>
        <v>229.16666666666666</v>
      </c>
      <c r="G51" s="4">
        <f>G50*((2/3)^5)*8</f>
        <v>231.76954732510285</v>
      </c>
      <c r="H51" s="4"/>
    </row>
    <row r="52" spans="2:8" ht="12.75">
      <c r="B52" s="1">
        <v>3</v>
      </c>
      <c r="C52" t="s">
        <v>2</v>
      </c>
      <c r="D52">
        <f t="shared" si="0"/>
        <v>-10</v>
      </c>
      <c r="E52" s="3">
        <f>K$4*(2^(D52/12))</f>
        <v>246.94165062806206</v>
      </c>
      <c r="F52" s="4">
        <f>F50*9/8</f>
        <v>247.5</v>
      </c>
      <c r="G52" s="4">
        <f>G50*((3/2)^2)/2</f>
        <v>247.5</v>
      </c>
      <c r="H52" s="4"/>
    </row>
    <row r="53" spans="2:13" ht="12.75">
      <c r="B53" s="1">
        <v>4</v>
      </c>
      <c r="C53" t="s">
        <v>1</v>
      </c>
      <c r="D53">
        <f t="shared" si="0"/>
        <v>-9</v>
      </c>
      <c r="E53" s="3">
        <f>K$4*(2^(D53/12))</f>
        <v>261.6255653005986</v>
      </c>
      <c r="F53" s="4">
        <f>F50*6/5</f>
        <v>264</v>
      </c>
      <c r="G53" s="4">
        <f>G50*((2/3)^3)*4</f>
        <v>260.7407407407407</v>
      </c>
      <c r="H53" s="4"/>
      <c r="J53" s="7"/>
      <c r="K53" s="7"/>
      <c r="L53" s="7"/>
      <c r="M53" s="7"/>
    </row>
    <row r="54" spans="2:13" ht="12.75">
      <c r="B54" s="1">
        <v>4</v>
      </c>
      <c r="C54" t="s">
        <v>6</v>
      </c>
      <c r="D54">
        <f t="shared" si="0"/>
        <v>-8</v>
      </c>
      <c r="E54" s="3">
        <f>K$4*(2^(D54/12))</f>
        <v>277.1826309768721</v>
      </c>
      <c r="F54" s="4">
        <f>F50*5/4</f>
        <v>275</v>
      </c>
      <c r="G54" s="4">
        <f>G50*((3/2)^4)/4</f>
        <v>278.4375</v>
      </c>
      <c r="H54" s="4"/>
      <c r="J54" s="7"/>
      <c r="K54" s="7"/>
      <c r="L54" s="7"/>
      <c r="M54" s="7"/>
    </row>
    <row r="55" spans="2:13" ht="12.75">
      <c r="B55" s="1">
        <v>4</v>
      </c>
      <c r="C55" t="s">
        <v>3</v>
      </c>
      <c r="D55">
        <f t="shared" si="0"/>
        <v>-7</v>
      </c>
      <c r="E55" s="3">
        <f>K$4*(2^(D55/12))</f>
        <v>293.6647679174076</v>
      </c>
      <c r="F55" s="4">
        <f>F50*4/3</f>
        <v>293.3333333333333</v>
      </c>
      <c r="G55" s="4">
        <f>G50*(2/3)*2</f>
        <v>293.3333333333333</v>
      </c>
      <c r="H55" s="4"/>
      <c r="J55" s="7"/>
      <c r="K55" s="7"/>
      <c r="L55" s="7"/>
      <c r="M55" s="7"/>
    </row>
    <row r="56" spans="2:13" ht="12.75">
      <c r="B56" s="1">
        <v>4</v>
      </c>
      <c r="C56" t="s">
        <v>7</v>
      </c>
      <c r="D56">
        <f t="shared" si="0"/>
        <v>-6</v>
      </c>
      <c r="E56" s="3">
        <f>K$4*(2^(D56/12))</f>
        <v>311.12698372208087</v>
      </c>
      <c r="F56" s="4">
        <f>F50*45/32</f>
        <v>309.375</v>
      </c>
      <c r="G56" s="4">
        <f>G50*((3/2)^6)/8</f>
        <v>313.2421875</v>
      </c>
      <c r="H56" s="8">
        <f>G62*((2/3)^6)*8</f>
        <v>309.02606310013715</v>
      </c>
      <c r="J56" s="7"/>
      <c r="K56" s="7"/>
      <c r="L56" s="7"/>
      <c r="M56" s="7"/>
    </row>
    <row r="57" spans="2:13" ht="12.75">
      <c r="B57" s="1">
        <v>4</v>
      </c>
      <c r="C57" t="s">
        <v>4</v>
      </c>
      <c r="D57">
        <f t="shared" si="0"/>
        <v>-5</v>
      </c>
      <c r="E57" s="3">
        <f>K$4*(2^(D57/12))</f>
        <v>329.6275569128699</v>
      </c>
      <c r="F57" s="4">
        <f>F50*3/2</f>
        <v>330</v>
      </c>
      <c r="G57" s="4">
        <f>G62*(3/2)/2</f>
        <v>330</v>
      </c>
      <c r="J57" s="7"/>
      <c r="K57" s="7"/>
      <c r="L57" s="7"/>
      <c r="M57" s="7"/>
    </row>
    <row r="58" spans="2:13" ht="12.75">
      <c r="B58" s="1">
        <v>4</v>
      </c>
      <c r="C58" t="s">
        <v>8</v>
      </c>
      <c r="D58">
        <f t="shared" si="0"/>
        <v>-4</v>
      </c>
      <c r="E58" s="3">
        <f>K$4*(2^(D58/12))</f>
        <v>349.2282314330039</v>
      </c>
      <c r="F58" s="4">
        <f>F50*8/5</f>
        <v>352</v>
      </c>
      <c r="G58" s="4">
        <f>G62*((2/3)^4)*4</f>
        <v>347.6543209876543</v>
      </c>
      <c r="H58" s="4"/>
      <c r="J58" s="7"/>
      <c r="K58" s="7"/>
      <c r="L58" s="7"/>
      <c r="M58" s="7"/>
    </row>
    <row r="59" spans="2:13" ht="12.75">
      <c r="B59" s="1">
        <v>4</v>
      </c>
      <c r="C59" t="s">
        <v>9</v>
      </c>
      <c r="D59">
        <f t="shared" si="0"/>
        <v>-3</v>
      </c>
      <c r="E59" s="3">
        <f>K$4*(2^(D59/12))</f>
        <v>369.99442271163446</v>
      </c>
      <c r="F59" s="4">
        <f>F50*5/3</f>
        <v>366.6666666666667</v>
      </c>
      <c r="G59" s="4">
        <f>G62*((3/2)^3)/4</f>
        <v>371.25</v>
      </c>
      <c r="H59" s="4"/>
      <c r="J59" s="7"/>
      <c r="K59" s="7"/>
      <c r="L59" s="7"/>
      <c r="M59" s="7"/>
    </row>
    <row r="60" spans="2:13" ht="12.75">
      <c r="B60" s="1">
        <v>4</v>
      </c>
      <c r="C60" t="s">
        <v>10</v>
      </c>
      <c r="D60">
        <f t="shared" si="0"/>
        <v>-2</v>
      </c>
      <c r="E60" s="3">
        <f>K$4*(2^(D60/12))</f>
        <v>391.99543598174927</v>
      </c>
      <c r="F60" s="4">
        <f>F50*9/5</f>
        <v>396</v>
      </c>
      <c r="G60" s="4">
        <f>G62*((2/3)^2)*2</f>
        <v>391.1111111111111</v>
      </c>
      <c r="H60" s="4"/>
      <c r="J60" s="7"/>
      <c r="K60" s="7"/>
      <c r="L60" s="7"/>
      <c r="M60" s="7"/>
    </row>
    <row r="61" spans="2:13" ht="12.75">
      <c r="B61" s="1">
        <v>4</v>
      </c>
      <c r="C61" t="s">
        <v>11</v>
      </c>
      <c r="D61">
        <f>D62-1</f>
        <v>-1</v>
      </c>
      <c r="E61" s="3">
        <f>K$4*(2^(D61/12))</f>
        <v>415.3046975799451</v>
      </c>
      <c r="F61" s="4">
        <f>F50*15/8</f>
        <v>412.5</v>
      </c>
      <c r="G61" s="8">
        <f>G62*((3/2)^5)/8</f>
        <v>417.65625</v>
      </c>
      <c r="H61" s="8"/>
      <c r="J61" s="7"/>
      <c r="K61" s="7"/>
      <c r="L61" s="7"/>
      <c r="M61" s="7"/>
    </row>
    <row r="62" spans="2:13" ht="12.75">
      <c r="B62" s="1">
        <v>4</v>
      </c>
      <c r="C62" t="s">
        <v>0</v>
      </c>
      <c r="D62">
        <v>0</v>
      </c>
      <c r="E62" s="3">
        <f>K$4*(2^(D62/12))</f>
        <v>440</v>
      </c>
      <c r="F62" s="4">
        <f>E62</f>
        <v>440</v>
      </c>
      <c r="G62" s="4">
        <f>F62</f>
        <v>440</v>
      </c>
      <c r="H62" s="4"/>
      <c r="J62" s="7"/>
      <c r="K62" s="7"/>
      <c r="L62" s="7"/>
      <c r="M62" s="7"/>
    </row>
    <row r="63" spans="2:15" ht="12.75">
      <c r="B63" s="1">
        <v>4</v>
      </c>
      <c r="C63" t="s">
        <v>5</v>
      </c>
      <c r="D63">
        <f>D62+1</f>
        <v>1</v>
      </c>
      <c r="E63" s="3">
        <f>K$4*(2^(D63/12))</f>
        <v>466.1637615180899</v>
      </c>
      <c r="F63" s="4">
        <f>F62*25/24</f>
        <v>458.3333333333333</v>
      </c>
      <c r="G63" s="4">
        <f>G62*((2/3)^5)*8</f>
        <v>463.5390946502057</v>
      </c>
      <c r="H63" s="4"/>
      <c r="J63" s="7"/>
      <c r="K63" s="7"/>
      <c r="L63" s="7"/>
      <c r="M63" s="7"/>
      <c r="O63" s="7"/>
    </row>
    <row r="64" spans="2:13" ht="12.75">
      <c r="B64" s="1">
        <v>4</v>
      </c>
      <c r="C64" t="s">
        <v>2</v>
      </c>
      <c r="D64">
        <f aca="true" t="shared" si="1" ref="D64:D127">D63+1</f>
        <v>2</v>
      </c>
      <c r="E64" s="3">
        <f>K$4*(2^(D64/12))</f>
        <v>493.8833012561241</v>
      </c>
      <c r="F64" s="4">
        <f>F62*9/8</f>
        <v>495</v>
      </c>
      <c r="G64" s="4">
        <f>G62*((3/2)^2)/2</f>
        <v>495</v>
      </c>
      <c r="H64" s="4"/>
      <c r="J64" s="7"/>
      <c r="K64" s="7"/>
      <c r="L64" s="7"/>
      <c r="M64" s="7"/>
    </row>
    <row r="65" spans="2:13" ht="12.75">
      <c r="B65" s="1">
        <v>5</v>
      </c>
      <c r="C65" t="s">
        <v>1</v>
      </c>
      <c r="D65">
        <f t="shared" si="1"/>
        <v>3</v>
      </c>
      <c r="E65" s="3">
        <f>K$4*(2^(D65/12))</f>
        <v>523.2511306011972</v>
      </c>
      <c r="F65" s="4">
        <f>F62*6/5</f>
        <v>528</v>
      </c>
      <c r="G65" s="4">
        <f>G62*((2/3)^3)*4</f>
        <v>521.4814814814814</v>
      </c>
      <c r="H65" s="4"/>
      <c r="J65" s="7"/>
      <c r="K65" s="7"/>
      <c r="L65" s="7"/>
      <c r="M65" s="7"/>
    </row>
    <row r="66" spans="2:13" ht="12.75">
      <c r="B66" s="1">
        <v>5</v>
      </c>
      <c r="C66" t="s">
        <v>6</v>
      </c>
      <c r="D66">
        <f t="shared" si="1"/>
        <v>4</v>
      </c>
      <c r="E66" s="3">
        <f>K$4*(2^(D66/12))</f>
        <v>554.3652619537442</v>
      </c>
      <c r="F66" s="4">
        <f>F62*5/4</f>
        <v>550</v>
      </c>
      <c r="G66" s="4">
        <f>G62*((3/2)^4)/4</f>
        <v>556.875</v>
      </c>
      <c r="H66" s="4"/>
      <c r="J66" s="7"/>
      <c r="K66" s="7"/>
      <c r="L66" s="7"/>
      <c r="M66" s="7"/>
    </row>
    <row r="67" spans="2:13" ht="12.75">
      <c r="B67" s="1">
        <v>5</v>
      </c>
      <c r="C67" t="s">
        <v>3</v>
      </c>
      <c r="D67">
        <f t="shared" si="1"/>
        <v>5</v>
      </c>
      <c r="E67" s="3">
        <f>K$4*(2^(D67/12))</f>
        <v>587.3295358348151</v>
      </c>
      <c r="F67" s="4">
        <f>F62*4/3</f>
        <v>586.6666666666666</v>
      </c>
      <c r="G67" s="4">
        <f>G62*(2/3)*2</f>
        <v>586.6666666666666</v>
      </c>
      <c r="H67" s="4"/>
      <c r="J67" s="7"/>
      <c r="K67" s="7"/>
      <c r="L67" s="7"/>
      <c r="M67" s="7"/>
    </row>
    <row r="68" spans="2:12" ht="12.75">
      <c r="B68" s="1">
        <v>5</v>
      </c>
      <c r="C68" t="s">
        <v>7</v>
      </c>
      <c r="D68">
        <f t="shared" si="1"/>
        <v>6</v>
      </c>
      <c r="E68" s="3">
        <f>K$4*(2^(D68/12))</f>
        <v>622.2539674441618</v>
      </c>
      <c r="F68" s="4">
        <f>F62*45/32</f>
        <v>618.75</v>
      </c>
      <c r="G68" s="4">
        <f>G62*((3/2)^6)/8</f>
        <v>626.484375</v>
      </c>
      <c r="H68" s="8">
        <f>G74*((2/3)^6)*8</f>
        <v>618.0521262002743</v>
      </c>
      <c r="L68" s="6"/>
    </row>
    <row r="69" spans="2:12" ht="12.75">
      <c r="B69" s="1">
        <v>5</v>
      </c>
      <c r="C69" t="s">
        <v>4</v>
      </c>
      <c r="D69">
        <f t="shared" si="1"/>
        <v>7</v>
      </c>
      <c r="E69" s="3">
        <f>K$4*(2^(D69/12))</f>
        <v>659.2551138257398</v>
      </c>
      <c r="F69" s="4">
        <f>F62*3/2</f>
        <v>660</v>
      </c>
      <c r="G69" s="4">
        <f>G74*(3/2)/2</f>
        <v>660</v>
      </c>
      <c r="H69" s="4"/>
      <c r="L69" s="6"/>
    </row>
    <row r="70" spans="2:12" ht="12.75">
      <c r="B70" s="1">
        <v>5</v>
      </c>
      <c r="C70" t="s">
        <v>8</v>
      </c>
      <c r="D70">
        <f t="shared" si="1"/>
        <v>8</v>
      </c>
      <c r="E70" s="3">
        <f>K$4*(2^(D70/12))</f>
        <v>698.4564628660078</v>
      </c>
      <c r="F70" s="4">
        <f>F62*8/5</f>
        <v>704</v>
      </c>
      <c r="G70" s="4">
        <f>G74*((2/3)^4)*4</f>
        <v>695.3086419753085</v>
      </c>
      <c r="H70" s="4"/>
      <c r="L70" s="6"/>
    </row>
    <row r="71" spans="2:12" ht="12.75">
      <c r="B71" s="1">
        <v>5</v>
      </c>
      <c r="C71" t="s">
        <v>9</v>
      </c>
      <c r="D71">
        <f t="shared" si="1"/>
        <v>9</v>
      </c>
      <c r="E71" s="3">
        <f>K$4*(2^(D71/12))</f>
        <v>739.9888454232688</v>
      </c>
      <c r="F71" s="4">
        <f>F62*5/3</f>
        <v>733.3333333333334</v>
      </c>
      <c r="G71" s="4">
        <f>G74*((3/2)^3)/4</f>
        <v>742.5</v>
      </c>
      <c r="H71" s="4"/>
      <c r="L71" s="6"/>
    </row>
    <row r="72" spans="2:12" ht="12.75">
      <c r="B72" s="1">
        <v>5</v>
      </c>
      <c r="C72" t="s">
        <v>10</v>
      </c>
      <c r="D72">
        <f t="shared" si="1"/>
        <v>10</v>
      </c>
      <c r="E72" s="3">
        <f>K$4*(2^(D72/12))</f>
        <v>783.9908719634985</v>
      </c>
      <c r="F72" s="4">
        <f>F62*9/5</f>
        <v>792</v>
      </c>
      <c r="G72" s="4">
        <f>G74*((2/3)^2)*2</f>
        <v>782.2222222222222</v>
      </c>
      <c r="H72" s="4"/>
      <c r="L72" s="6"/>
    </row>
    <row r="73" spans="2:12" ht="12.75">
      <c r="B73" s="1">
        <v>5</v>
      </c>
      <c r="C73" t="s">
        <v>11</v>
      </c>
      <c r="D73">
        <f t="shared" si="1"/>
        <v>11</v>
      </c>
      <c r="E73" s="3">
        <f>K$4*(2^(D73/12))</f>
        <v>830.6093951598903</v>
      </c>
      <c r="F73" s="4">
        <f>F62*15/8</f>
        <v>825</v>
      </c>
      <c r="G73" s="8">
        <f>G74*((3/2)^5)/8</f>
        <v>835.3125</v>
      </c>
      <c r="H73" s="4"/>
      <c r="L73" s="6"/>
    </row>
    <row r="74" spans="2:12" ht="12.75">
      <c r="B74" s="1">
        <v>5</v>
      </c>
      <c r="C74" t="s">
        <v>0</v>
      </c>
      <c r="D74">
        <f t="shared" si="1"/>
        <v>12</v>
      </c>
      <c r="E74" s="3">
        <f>K$4*(2^(D74/12))</f>
        <v>880</v>
      </c>
      <c r="F74" s="4">
        <f>F62*2</f>
        <v>880</v>
      </c>
      <c r="G74" s="4">
        <f>F74</f>
        <v>880</v>
      </c>
      <c r="H74" s="4"/>
      <c r="L74" s="6"/>
    </row>
    <row r="75" spans="2:8" ht="12.75">
      <c r="B75" s="1">
        <v>5</v>
      </c>
      <c r="C75" t="s">
        <v>5</v>
      </c>
      <c r="D75">
        <f t="shared" si="1"/>
        <v>13</v>
      </c>
      <c r="E75" s="3">
        <f>K$4*(2^(D75/12))</f>
        <v>932.3275230361796</v>
      </c>
      <c r="F75" s="4">
        <f>F74*25/24</f>
        <v>916.6666666666666</v>
      </c>
      <c r="G75" s="4">
        <f>G74*((2/3)^5)*8</f>
        <v>927.0781893004114</v>
      </c>
      <c r="H75" s="4"/>
    </row>
    <row r="76" spans="2:8" ht="12.75">
      <c r="B76" s="1">
        <v>5</v>
      </c>
      <c r="C76" t="s">
        <v>2</v>
      </c>
      <c r="D76">
        <f t="shared" si="1"/>
        <v>14</v>
      </c>
      <c r="E76" s="3">
        <f>K$4*(2^(D76/12))</f>
        <v>987.7666025122483</v>
      </c>
      <c r="F76" s="4">
        <f>F74*9/8</f>
        <v>990</v>
      </c>
      <c r="G76" s="4">
        <f>G74*((3/2)^2)/2</f>
        <v>990</v>
      </c>
      <c r="H76" s="4"/>
    </row>
    <row r="77" spans="2:8" ht="12.75">
      <c r="B77" s="1">
        <v>6</v>
      </c>
      <c r="C77" t="s">
        <v>1</v>
      </c>
      <c r="D77">
        <f t="shared" si="1"/>
        <v>15</v>
      </c>
      <c r="E77" s="3">
        <f>K$4*(2^(D77/12))</f>
        <v>1046.5022612023945</v>
      </c>
      <c r="F77" s="4">
        <f>F74*6/5</f>
        <v>1056</v>
      </c>
      <c r="G77" s="4">
        <f>G74*((2/3)^3)*4</f>
        <v>1042.9629629629628</v>
      </c>
      <c r="H77" s="4"/>
    </row>
    <row r="78" spans="2:8" ht="12.75">
      <c r="B78" s="1">
        <v>6</v>
      </c>
      <c r="C78" t="s">
        <v>6</v>
      </c>
      <c r="D78">
        <f t="shared" si="1"/>
        <v>16</v>
      </c>
      <c r="E78" s="3">
        <f>K$4*(2^(D78/12))</f>
        <v>1108.7305239074883</v>
      </c>
      <c r="F78" s="4">
        <f>F74*5/4</f>
        <v>1100</v>
      </c>
      <c r="G78" s="4">
        <f>G74*((3/2)^4)/4</f>
        <v>1113.75</v>
      </c>
      <c r="H78" s="4"/>
    </row>
    <row r="79" spans="2:8" ht="12.75">
      <c r="B79" s="1">
        <v>6</v>
      </c>
      <c r="C79" t="s">
        <v>3</v>
      </c>
      <c r="D79">
        <f t="shared" si="1"/>
        <v>17</v>
      </c>
      <c r="E79" s="3">
        <f>K$4*(2^(D79/12))</f>
        <v>1174.6590716696303</v>
      </c>
      <c r="F79" s="4">
        <f>F74*4/3</f>
        <v>1173.3333333333333</v>
      </c>
      <c r="G79" s="4">
        <f>G74*(2/3)*2</f>
        <v>1173.3333333333333</v>
      </c>
      <c r="H79" s="4"/>
    </row>
    <row r="80" spans="2:8" ht="12.75">
      <c r="B80" s="1">
        <v>6</v>
      </c>
      <c r="C80" t="s">
        <v>7</v>
      </c>
      <c r="D80">
        <f t="shared" si="1"/>
        <v>18</v>
      </c>
      <c r="E80" s="3">
        <f>K$4*(2^(D80/12))</f>
        <v>1244.5079348883235</v>
      </c>
      <c r="F80" s="4">
        <f>F74*45/32</f>
        <v>1237.5</v>
      </c>
      <c r="G80" s="4">
        <f>G74*((3/2)^6)/8</f>
        <v>1252.96875</v>
      </c>
      <c r="H80" s="8">
        <f>G86*((2/3)^6)*8</f>
        <v>1236.1042524005486</v>
      </c>
    </row>
    <row r="81" spans="2:8" ht="12.75">
      <c r="B81" s="1">
        <v>6</v>
      </c>
      <c r="C81" t="s">
        <v>4</v>
      </c>
      <c r="D81">
        <f t="shared" si="1"/>
        <v>19</v>
      </c>
      <c r="E81" s="3">
        <f>K$4*(2^(D81/12))</f>
        <v>1318.5102276514795</v>
      </c>
      <c r="F81" s="4">
        <f>F74*3/2</f>
        <v>1320</v>
      </c>
      <c r="G81" s="4">
        <f>G86*(3/2)/2</f>
        <v>1320</v>
      </c>
      <c r="H81" s="4"/>
    </row>
    <row r="82" spans="2:8" ht="12.75">
      <c r="B82" s="1">
        <v>6</v>
      </c>
      <c r="C82" t="s">
        <v>8</v>
      </c>
      <c r="D82">
        <f t="shared" si="1"/>
        <v>20</v>
      </c>
      <c r="E82" s="3">
        <f>K$4*(2^(D82/12))</f>
        <v>1396.9129257320155</v>
      </c>
      <c r="F82" s="4">
        <f>F74*8/5</f>
        <v>1408</v>
      </c>
      <c r="G82" s="4">
        <f>G86*((2/3)^4)*4</f>
        <v>1390.617283950617</v>
      </c>
      <c r="H82" s="4"/>
    </row>
    <row r="83" spans="2:8" ht="12.75">
      <c r="B83" s="1">
        <v>6</v>
      </c>
      <c r="C83" t="s">
        <v>9</v>
      </c>
      <c r="D83">
        <f t="shared" si="1"/>
        <v>21</v>
      </c>
      <c r="E83" s="3">
        <f>K$4*(2^(D83/12))</f>
        <v>1479.9776908465376</v>
      </c>
      <c r="F83" s="4">
        <f>F74*5/3</f>
        <v>1466.6666666666667</v>
      </c>
      <c r="G83" s="4">
        <f>G86*((3/2)^3)/4</f>
        <v>1485</v>
      </c>
      <c r="H83" s="4"/>
    </row>
    <row r="84" spans="2:8" ht="12.75">
      <c r="B84" s="1">
        <v>6</v>
      </c>
      <c r="C84" t="s">
        <v>10</v>
      </c>
      <c r="D84">
        <f t="shared" si="1"/>
        <v>22</v>
      </c>
      <c r="E84" s="3">
        <f>K$4*(2^(D84/12))</f>
        <v>1567.9817439269968</v>
      </c>
      <c r="F84" s="4">
        <f>F74*9/5</f>
        <v>1584</v>
      </c>
      <c r="G84" s="4">
        <f>G86*((2/3)^2)*2</f>
        <v>1564.4444444444443</v>
      </c>
      <c r="H84" s="4"/>
    </row>
    <row r="85" spans="2:8" ht="12.75">
      <c r="B85" s="1">
        <v>6</v>
      </c>
      <c r="C85" t="s">
        <v>11</v>
      </c>
      <c r="D85">
        <f t="shared" si="1"/>
        <v>23</v>
      </c>
      <c r="E85" s="3">
        <f>K$4*(2^(D85/12))</f>
        <v>1661.2187903197805</v>
      </c>
      <c r="F85" s="4">
        <f>F74*15/8</f>
        <v>1650</v>
      </c>
      <c r="G85" s="8">
        <f>G86*((3/2)^5)/8</f>
        <v>1670.625</v>
      </c>
      <c r="H85" s="4"/>
    </row>
    <row r="86" spans="2:8" ht="12.75">
      <c r="B86" s="1">
        <v>6</v>
      </c>
      <c r="C86" t="s">
        <v>0</v>
      </c>
      <c r="D86">
        <f t="shared" si="1"/>
        <v>24</v>
      </c>
      <c r="E86" s="3">
        <f>K$4*(2^(D86/12))</f>
        <v>1760</v>
      </c>
      <c r="F86" s="4">
        <f>F74*2</f>
        <v>1760</v>
      </c>
      <c r="G86" s="4">
        <f>F86</f>
        <v>1760</v>
      </c>
      <c r="H86" s="4"/>
    </row>
    <row r="87" spans="2:8" ht="12.75">
      <c r="B87" s="1">
        <v>6</v>
      </c>
      <c r="C87" t="s">
        <v>5</v>
      </c>
      <c r="D87">
        <f t="shared" si="1"/>
        <v>25</v>
      </c>
      <c r="E87" s="3">
        <f>K$4*(2^(D87/12))</f>
        <v>1864.6550460723597</v>
      </c>
      <c r="F87" s="4">
        <f>F86*25/24</f>
        <v>1833.3333333333333</v>
      </c>
      <c r="G87" s="4">
        <f>G86*((2/3)^5)*8</f>
        <v>1854.1563786008228</v>
      </c>
      <c r="H87" s="4"/>
    </row>
    <row r="88" spans="2:8" ht="12.75">
      <c r="B88" s="1">
        <v>6</v>
      </c>
      <c r="C88" t="s">
        <v>2</v>
      </c>
      <c r="D88">
        <f t="shared" si="1"/>
        <v>26</v>
      </c>
      <c r="E88" s="3">
        <f>K$4*(2^(D88/12))</f>
        <v>1975.533205024496</v>
      </c>
      <c r="F88" s="4">
        <f>F86*9/8</f>
        <v>1980</v>
      </c>
      <c r="G88" s="4">
        <f>G86*((3/2)^2)/2</f>
        <v>1980</v>
      </c>
      <c r="H88" s="4"/>
    </row>
    <row r="89" spans="2:8" ht="12.75">
      <c r="B89" s="1">
        <v>7</v>
      </c>
      <c r="C89" t="s">
        <v>1</v>
      </c>
      <c r="D89">
        <f t="shared" si="1"/>
        <v>27</v>
      </c>
      <c r="E89" s="3">
        <f>K$4*(2^(D89/12))</f>
        <v>2093.004522404789</v>
      </c>
      <c r="F89" s="4">
        <f>F86*6/5</f>
        <v>2112</v>
      </c>
      <c r="G89" s="4">
        <f>G86*((2/3)^3)*4</f>
        <v>2085.9259259259256</v>
      </c>
      <c r="H89" s="4"/>
    </row>
    <row r="90" spans="2:8" ht="12.75">
      <c r="B90" s="1">
        <v>7</v>
      </c>
      <c r="C90" t="s">
        <v>6</v>
      </c>
      <c r="D90">
        <f t="shared" si="1"/>
        <v>28</v>
      </c>
      <c r="E90" s="3">
        <f>K$4*(2^(D90/12))</f>
        <v>2217.461047814977</v>
      </c>
      <c r="F90" s="4">
        <f>F86*5/4</f>
        <v>2200</v>
      </c>
      <c r="G90" s="4">
        <f>G86*((3/2)^4)/4</f>
        <v>2227.5</v>
      </c>
      <c r="H90" s="4"/>
    </row>
    <row r="91" spans="2:8" ht="12.75">
      <c r="B91" s="1">
        <v>7</v>
      </c>
      <c r="C91" t="s">
        <v>3</v>
      </c>
      <c r="D91">
        <f t="shared" si="1"/>
        <v>29</v>
      </c>
      <c r="E91" s="3">
        <f>K$4*(2^(D91/12))</f>
        <v>2349.31814333926</v>
      </c>
      <c r="F91" s="4">
        <f>F86*4/3</f>
        <v>2346.6666666666665</v>
      </c>
      <c r="G91" s="4">
        <f>G86*(2/3)*2</f>
        <v>2346.6666666666665</v>
      </c>
      <c r="H91" s="4"/>
    </row>
    <row r="92" spans="2:8" ht="12.75">
      <c r="B92" s="1">
        <v>7</v>
      </c>
      <c r="C92" t="s">
        <v>7</v>
      </c>
      <c r="D92">
        <f t="shared" si="1"/>
        <v>30</v>
      </c>
      <c r="E92" s="3">
        <f>K$4*(2^(D92/12))</f>
        <v>2489.0158697766474</v>
      </c>
      <c r="F92" s="4">
        <f>F86*45/32</f>
        <v>2475</v>
      </c>
      <c r="G92" s="4">
        <f>G86*((3/2)^6)/8</f>
        <v>2505.9375</v>
      </c>
      <c r="H92" s="8">
        <f>G98*((2/3)^6)*8</f>
        <v>2472.208504801097</v>
      </c>
    </row>
    <row r="93" spans="2:8" ht="12.75">
      <c r="B93" s="1">
        <v>7</v>
      </c>
      <c r="C93" t="s">
        <v>4</v>
      </c>
      <c r="D93">
        <f t="shared" si="1"/>
        <v>31</v>
      </c>
      <c r="E93" s="3">
        <f>K$4*(2^(D93/12))</f>
        <v>2637.02045530296</v>
      </c>
      <c r="F93" s="4">
        <f>F86*3/2</f>
        <v>2640</v>
      </c>
      <c r="G93" s="4">
        <f>G98*(3/2)/2</f>
        <v>2640</v>
      </c>
      <c r="H93" s="4"/>
    </row>
    <row r="94" spans="2:8" ht="12.75">
      <c r="B94" s="1">
        <v>7</v>
      </c>
      <c r="C94" t="s">
        <v>8</v>
      </c>
      <c r="D94">
        <f t="shared" si="1"/>
        <v>32</v>
      </c>
      <c r="E94" s="3">
        <f>K$4*(2^(D94/12))</f>
        <v>2793.825851464031</v>
      </c>
      <c r="F94" s="4">
        <f>F86*8/5</f>
        <v>2816</v>
      </c>
      <c r="G94" s="4">
        <f>G98*((2/3)^4)*4</f>
        <v>2781.234567901234</v>
      </c>
      <c r="H94" s="4"/>
    </row>
    <row r="95" spans="2:8" ht="12.75">
      <c r="B95" s="1">
        <v>7</v>
      </c>
      <c r="C95" t="s">
        <v>9</v>
      </c>
      <c r="D95">
        <f t="shared" si="1"/>
        <v>33</v>
      </c>
      <c r="E95" s="3">
        <f>K$4*(2^(D95/12))</f>
        <v>2959.9553816930757</v>
      </c>
      <c r="F95" s="4">
        <f>F86*5/3</f>
        <v>2933.3333333333335</v>
      </c>
      <c r="G95" s="4">
        <f>G98*((3/2)^3)/4</f>
        <v>2970</v>
      </c>
      <c r="H95" s="4"/>
    </row>
    <row r="96" spans="2:8" ht="12.75">
      <c r="B96" s="1">
        <v>7</v>
      </c>
      <c r="C96" t="s">
        <v>10</v>
      </c>
      <c r="D96">
        <f t="shared" si="1"/>
        <v>34</v>
      </c>
      <c r="E96" s="3">
        <f>K$4*(2^(D96/12))</f>
        <v>3135.963487853994</v>
      </c>
      <c r="F96" s="4">
        <f>F86*9/5</f>
        <v>3168</v>
      </c>
      <c r="G96" s="4">
        <f>G98*((2/3)^2)*2</f>
        <v>3128.8888888888887</v>
      </c>
      <c r="H96" s="4"/>
    </row>
    <row r="97" spans="2:8" ht="12.75">
      <c r="B97" s="1">
        <v>7</v>
      </c>
      <c r="C97" t="s">
        <v>11</v>
      </c>
      <c r="D97">
        <f t="shared" si="1"/>
        <v>35</v>
      </c>
      <c r="E97" s="3">
        <f>K$4*(2^(D97/12))</f>
        <v>3322.43758063956</v>
      </c>
      <c r="F97" s="4">
        <f>F86*15/8</f>
        <v>3300</v>
      </c>
      <c r="G97" s="8">
        <f>G98*((3/2)^5)/8</f>
        <v>3341.25</v>
      </c>
      <c r="H97" s="4"/>
    </row>
    <row r="98" spans="2:8" ht="12.75">
      <c r="B98" s="1">
        <v>7</v>
      </c>
      <c r="C98" t="s">
        <v>0</v>
      </c>
      <c r="D98">
        <f t="shared" si="1"/>
        <v>36</v>
      </c>
      <c r="E98" s="3">
        <f>K$4*(2^(D98/12))</f>
        <v>3520</v>
      </c>
      <c r="F98" s="4">
        <f>F86*2</f>
        <v>3520</v>
      </c>
      <c r="G98" s="4">
        <f>F98</f>
        <v>3520</v>
      </c>
      <c r="H98" s="4"/>
    </row>
    <row r="99" spans="2:8" ht="12.75">
      <c r="B99" s="1">
        <v>7</v>
      </c>
      <c r="C99" t="s">
        <v>5</v>
      </c>
      <c r="D99">
        <f t="shared" si="1"/>
        <v>37</v>
      </c>
      <c r="E99" s="3">
        <f>K$4*(2^(D99/12))</f>
        <v>3729.3100921447194</v>
      </c>
      <c r="F99" s="4">
        <f>F98*25/24</f>
        <v>3666.6666666666665</v>
      </c>
      <c r="G99" s="4">
        <f>G98*((2/3)^5)*8</f>
        <v>3708.3127572016456</v>
      </c>
      <c r="H99" s="4"/>
    </row>
    <row r="100" spans="2:8" ht="12.75">
      <c r="B100" s="1">
        <v>7</v>
      </c>
      <c r="C100" t="s">
        <v>2</v>
      </c>
      <c r="D100">
        <f t="shared" si="1"/>
        <v>38</v>
      </c>
      <c r="E100" s="3">
        <f>K$4*(2^(D100/12))</f>
        <v>3951.0664100489917</v>
      </c>
      <c r="F100" s="4">
        <f>F98*9/8</f>
        <v>3960</v>
      </c>
      <c r="G100" s="4">
        <f>G98*((3/2)^2)/2</f>
        <v>3960</v>
      </c>
      <c r="H100" s="4"/>
    </row>
    <row r="101" spans="2:8" ht="12.75">
      <c r="B101" s="1">
        <v>8</v>
      </c>
      <c r="C101" t="s">
        <v>1</v>
      </c>
      <c r="D101">
        <f t="shared" si="1"/>
        <v>39</v>
      </c>
      <c r="E101" s="3">
        <f>K$4*(2^(D101/12))</f>
        <v>4186.009044809577</v>
      </c>
      <c r="F101" s="4">
        <f>F98*6/5</f>
        <v>4224</v>
      </c>
      <c r="G101" s="4">
        <f>G98*((2/3)^3)*4</f>
        <v>4171.851851851851</v>
      </c>
      <c r="H101" s="4"/>
    </row>
    <row r="102" spans="2:8" ht="12.75">
      <c r="B102" s="1">
        <v>8</v>
      </c>
      <c r="C102" t="s">
        <v>6</v>
      </c>
      <c r="D102">
        <f t="shared" si="1"/>
        <v>40</v>
      </c>
      <c r="E102" s="3">
        <f>K$4*(2^(D102/12))</f>
        <v>4434.922095629953</v>
      </c>
      <c r="F102" s="4">
        <f>F98*5/4</f>
        <v>4400</v>
      </c>
      <c r="G102" s="4">
        <f>G98*((3/2)^4)/4</f>
        <v>4455</v>
      </c>
      <c r="H102" s="4"/>
    </row>
    <row r="103" spans="2:8" ht="12.75">
      <c r="B103" s="1">
        <v>8</v>
      </c>
      <c r="C103" t="s">
        <v>3</v>
      </c>
      <c r="D103">
        <f t="shared" si="1"/>
        <v>41</v>
      </c>
      <c r="E103" s="3">
        <f>K$4*(2^(D103/12))</f>
        <v>4698.636286678519</v>
      </c>
      <c r="F103" s="4">
        <f>F98*4/3</f>
        <v>4693.333333333333</v>
      </c>
      <c r="G103" s="4">
        <f>G98*(2/3)*2</f>
        <v>4693.333333333333</v>
      </c>
      <c r="H103" s="4"/>
    </row>
    <row r="104" spans="2:8" ht="12.75">
      <c r="B104" s="1">
        <v>8</v>
      </c>
      <c r="C104" t="s">
        <v>7</v>
      </c>
      <c r="D104">
        <f t="shared" si="1"/>
        <v>42</v>
      </c>
      <c r="E104" s="3">
        <f>K$4*(2^(D104/12))</f>
        <v>4978.031739553294</v>
      </c>
      <c r="F104" s="4">
        <f>F98*45/32</f>
        <v>4950</v>
      </c>
      <c r="G104" s="4">
        <f>G98*((3/2)^6)/8</f>
        <v>5011.875</v>
      </c>
      <c r="H104" s="8">
        <f>G110*((2/3)^6)*8</f>
        <v>4944.417009602194</v>
      </c>
    </row>
    <row r="105" spans="2:8" ht="12.75">
      <c r="B105" s="1">
        <v>8</v>
      </c>
      <c r="C105" t="s">
        <v>4</v>
      </c>
      <c r="D105">
        <f t="shared" si="1"/>
        <v>43</v>
      </c>
      <c r="E105" s="3">
        <f>K$4*(2^(D105/12))</f>
        <v>5274.040910605919</v>
      </c>
      <c r="F105" s="4">
        <f>F98*3/2</f>
        <v>5280</v>
      </c>
      <c r="G105" s="4">
        <f>G110*(3/2)/2</f>
        <v>5280</v>
      </c>
      <c r="H105" s="4"/>
    </row>
    <row r="106" spans="2:8" ht="12.75">
      <c r="B106" s="1">
        <v>8</v>
      </c>
      <c r="C106" t="s">
        <v>8</v>
      </c>
      <c r="D106">
        <f t="shared" si="1"/>
        <v>44</v>
      </c>
      <c r="E106" s="3">
        <f>K$4*(2^(D106/12))</f>
        <v>5587.651702928061</v>
      </c>
      <c r="F106" s="4">
        <f>F98*8/5</f>
        <v>5632</v>
      </c>
      <c r="G106" s="4">
        <f>G110*((2/3)^4)*4</f>
        <v>5562.469135802468</v>
      </c>
      <c r="H106" s="4"/>
    </row>
    <row r="107" spans="2:8" ht="12.75">
      <c r="B107" s="1">
        <v>8</v>
      </c>
      <c r="C107" t="s">
        <v>9</v>
      </c>
      <c r="D107">
        <f t="shared" si="1"/>
        <v>45</v>
      </c>
      <c r="E107" s="3">
        <f>K$4*(2^(D107/12))</f>
        <v>5919.91076338615</v>
      </c>
      <c r="F107" s="4">
        <f>F98*5/3</f>
        <v>5866.666666666667</v>
      </c>
      <c r="G107" s="4">
        <f>G110*((3/2)^3)/4</f>
        <v>5940</v>
      </c>
      <c r="H107" s="4"/>
    </row>
    <row r="108" spans="2:8" ht="12.75">
      <c r="B108" s="1">
        <v>8</v>
      </c>
      <c r="C108" t="s">
        <v>10</v>
      </c>
      <c r="D108">
        <f t="shared" si="1"/>
        <v>46</v>
      </c>
      <c r="E108" s="3">
        <f>K$4*(2^(D108/12))</f>
        <v>6271.926975707989</v>
      </c>
      <c r="F108" s="4">
        <f>F98*9/5</f>
        <v>6336</v>
      </c>
      <c r="G108" s="4">
        <f>G110*((2/3)^2)*2</f>
        <v>6257.777777777777</v>
      </c>
      <c r="H108" s="4"/>
    </row>
    <row r="109" spans="2:8" ht="12.75">
      <c r="B109" s="1">
        <v>8</v>
      </c>
      <c r="C109" t="s">
        <v>11</v>
      </c>
      <c r="D109">
        <f t="shared" si="1"/>
        <v>47</v>
      </c>
      <c r="E109" s="3">
        <f>K$4*(2^(D109/12))</f>
        <v>6644.875161279121</v>
      </c>
      <c r="F109" s="4">
        <f>F98*15/8</f>
        <v>6600</v>
      </c>
      <c r="G109" s="8">
        <f>G110*((3/2)^5)/8</f>
        <v>6682.5</v>
      </c>
      <c r="H109" s="4"/>
    </row>
    <row r="110" spans="2:8" ht="12.75">
      <c r="B110" s="1">
        <v>8</v>
      </c>
      <c r="C110" t="s">
        <v>0</v>
      </c>
      <c r="D110">
        <f t="shared" si="1"/>
        <v>48</v>
      </c>
      <c r="E110" s="3">
        <f>K$4*(2^(D110/12))</f>
        <v>7040</v>
      </c>
      <c r="F110" s="4">
        <f>F98*2</f>
        <v>7040</v>
      </c>
      <c r="G110" s="4">
        <f>F110</f>
        <v>7040</v>
      </c>
      <c r="H110" s="4"/>
    </row>
    <row r="111" spans="2:8" ht="12.75">
      <c r="B111" s="1">
        <v>8</v>
      </c>
      <c r="C111" t="s">
        <v>5</v>
      </c>
      <c r="D111">
        <f t="shared" si="1"/>
        <v>49</v>
      </c>
      <c r="E111" s="3">
        <f>K$4*(2^(D111/12))</f>
        <v>7458.620184289436</v>
      </c>
      <c r="F111" s="4">
        <f>F110*25/24</f>
        <v>7333.333333333333</v>
      </c>
      <c r="G111" s="4">
        <f>G110*((2/3)^5)*8</f>
        <v>7416.625514403291</v>
      </c>
      <c r="H111" s="4"/>
    </row>
    <row r="112" spans="2:8" ht="12.75">
      <c r="B112" s="1">
        <v>8</v>
      </c>
      <c r="C112" t="s">
        <v>2</v>
      </c>
      <c r="D112">
        <f t="shared" si="1"/>
        <v>50</v>
      </c>
      <c r="E112" s="3">
        <f>K$4*(2^(D112/12))</f>
        <v>7902.132820097988</v>
      </c>
      <c r="F112" s="4">
        <f>F110*9/8</f>
        <v>7920</v>
      </c>
      <c r="G112" s="4">
        <f>G110*((3/2)^2)/2</f>
        <v>7920</v>
      </c>
      <c r="H112" s="4"/>
    </row>
    <row r="113" spans="2:8" ht="12.75">
      <c r="B113" s="1">
        <v>9</v>
      </c>
      <c r="C113" t="s">
        <v>1</v>
      </c>
      <c r="D113">
        <f t="shared" si="1"/>
        <v>51</v>
      </c>
      <c r="E113" s="3">
        <f>K$4*(2^(D113/12))</f>
        <v>8372.018089619156</v>
      </c>
      <c r="F113" s="4">
        <f>F110*6/5</f>
        <v>8448</v>
      </c>
      <c r="G113" s="4">
        <f>G110*((2/3)^3)*4</f>
        <v>8343.703703703703</v>
      </c>
      <c r="H113" s="4"/>
    </row>
    <row r="114" spans="2:8" ht="12.75">
      <c r="B114" s="1">
        <v>9</v>
      </c>
      <c r="C114" t="s">
        <v>6</v>
      </c>
      <c r="D114">
        <f t="shared" si="1"/>
        <v>52</v>
      </c>
      <c r="E114" s="3">
        <f>K$4*(2^(D114/12))</f>
        <v>8869.844191259905</v>
      </c>
      <c r="F114" s="4">
        <f>F110*5/4</f>
        <v>8800</v>
      </c>
      <c r="G114" s="4">
        <f>G110*((3/2)^4)/4</f>
        <v>8910</v>
      </c>
      <c r="H114" s="4"/>
    </row>
    <row r="115" spans="2:8" ht="12.75">
      <c r="B115" s="1">
        <v>9</v>
      </c>
      <c r="C115" t="s">
        <v>3</v>
      </c>
      <c r="D115">
        <f t="shared" si="1"/>
        <v>53</v>
      </c>
      <c r="E115" s="3">
        <f>K$4*(2^(D115/12))</f>
        <v>9397.272573357044</v>
      </c>
      <c r="F115" s="4">
        <f>F110*4/3</f>
        <v>9386.666666666666</v>
      </c>
      <c r="G115" s="4">
        <f>G110*(2/3)*2</f>
        <v>9386.666666666666</v>
      </c>
      <c r="H115" s="4"/>
    </row>
    <row r="116" spans="2:8" ht="12.75">
      <c r="B116" s="1">
        <v>9</v>
      </c>
      <c r="C116" t="s">
        <v>7</v>
      </c>
      <c r="D116">
        <f t="shared" si="1"/>
        <v>54</v>
      </c>
      <c r="E116" s="3">
        <f>K$4*(2^(D116/12))</f>
        <v>9956.063479106588</v>
      </c>
      <c r="F116" s="4">
        <f>F110*45/32</f>
        <v>9900</v>
      </c>
      <c r="G116" s="4">
        <f>G110*((3/2)^6)/8</f>
        <v>10023.75</v>
      </c>
      <c r="H116" s="8">
        <f>G122*((2/3)^6)*8</f>
        <v>9888.834019204389</v>
      </c>
    </row>
    <row r="117" spans="2:8" ht="12.75">
      <c r="B117" s="1">
        <v>9</v>
      </c>
      <c r="C117" t="s">
        <v>4</v>
      </c>
      <c r="D117">
        <f t="shared" si="1"/>
        <v>55</v>
      </c>
      <c r="E117" s="3">
        <f>K$4*(2^(D117/12))</f>
        <v>10548.081821211836</v>
      </c>
      <c r="F117" s="4">
        <f>F110*3/2</f>
        <v>10560</v>
      </c>
      <c r="G117" s="4">
        <f>G122*(3/2)/2</f>
        <v>10560</v>
      </c>
      <c r="H117" s="4"/>
    </row>
    <row r="118" spans="2:8" ht="12.75">
      <c r="B118" s="1">
        <v>9</v>
      </c>
      <c r="C118" t="s">
        <v>8</v>
      </c>
      <c r="D118">
        <f t="shared" si="1"/>
        <v>56</v>
      </c>
      <c r="E118" s="3">
        <f>K$4*(2^(D118/12))</f>
        <v>11175.303405856126</v>
      </c>
      <c r="F118" s="4">
        <f>F110*8/5</f>
        <v>11264</v>
      </c>
      <c r="G118" s="4">
        <f>G122*((2/3)^4)*4</f>
        <v>11124.938271604937</v>
      </c>
      <c r="H118" s="4"/>
    </row>
    <row r="119" spans="2:8" ht="12.75">
      <c r="B119" s="1">
        <v>9</v>
      </c>
      <c r="C119" t="s">
        <v>9</v>
      </c>
      <c r="D119">
        <f t="shared" si="1"/>
        <v>57</v>
      </c>
      <c r="E119" s="3">
        <f>K$4*(2^(D119/12))</f>
        <v>11839.8215267723</v>
      </c>
      <c r="F119" s="4">
        <f>F110*5/3</f>
        <v>11733.333333333334</v>
      </c>
      <c r="G119" s="4">
        <f>G122*((3/2)^3)/4</f>
        <v>11880</v>
      </c>
      <c r="H119" s="4"/>
    </row>
    <row r="120" spans="2:8" ht="12.75">
      <c r="B120" s="1">
        <v>9</v>
      </c>
      <c r="C120" t="s">
        <v>10</v>
      </c>
      <c r="D120">
        <f t="shared" si="1"/>
        <v>58</v>
      </c>
      <c r="E120" s="3">
        <f>K$4*(2^(D120/12))</f>
        <v>12543.853951415975</v>
      </c>
      <c r="F120" s="4">
        <f>F110*9/5</f>
        <v>12672</v>
      </c>
      <c r="G120" s="4">
        <f>G122*((2/3)^2)*2</f>
        <v>12515.555555555555</v>
      </c>
      <c r="H120" s="4"/>
    </row>
    <row r="121" spans="2:8" ht="12.75">
      <c r="B121" s="1">
        <v>9</v>
      </c>
      <c r="C121" t="s">
        <v>11</v>
      </c>
      <c r="D121">
        <f t="shared" si="1"/>
        <v>59</v>
      </c>
      <c r="E121" s="3">
        <f>K$4*(2^(D121/12))</f>
        <v>13289.750322558248</v>
      </c>
      <c r="F121" s="4">
        <f>F110*15/8</f>
        <v>13200</v>
      </c>
      <c r="G121" s="8">
        <f>G122*((3/2)^5)/8</f>
        <v>13365</v>
      </c>
      <c r="H121" s="4"/>
    </row>
    <row r="122" spans="2:8" ht="12.75">
      <c r="B122" s="1">
        <v>9</v>
      </c>
      <c r="C122" t="s">
        <v>0</v>
      </c>
      <c r="D122">
        <f t="shared" si="1"/>
        <v>60</v>
      </c>
      <c r="E122" s="3">
        <f>K$4*(2^(D122/12))</f>
        <v>14080</v>
      </c>
      <c r="F122" s="4">
        <f>F110*2</f>
        <v>14080</v>
      </c>
      <c r="G122" s="4">
        <f>F122</f>
        <v>14080</v>
      </c>
      <c r="H122" s="4"/>
    </row>
    <row r="123" spans="2:8" ht="12.75">
      <c r="B123" s="1">
        <v>9</v>
      </c>
      <c r="C123" t="s">
        <v>5</v>
      </c>
      <c r="D123">
        <f t="shared" si="1"/>
        <v>61</v>
      </c>
      <c r="E123" s="3">
        <f>K$4*(2^(D123/12))</f>
        <v>14917.240368578872</v>
      </c>
      <c r="F123" s="4">
        <f>F122*25/24</f>
        <v>14666.666666666666</v>
      </c>
      <c r="G123" s="4">
        <f>G122*((2/3)^5)*8</f>
        <v>14833.251028806582</v>
      </c>
      <c r="H123" s="4"/>
    </row>
    <row r="124" spans="2:8" ht="12.75">
      <c r="B124" s="1">
        <v>9</v>
      </c>
      <c r="C124" t="s">
        <v>2</v>
      </c>
      <c r="D124">
        <f t="shared" si="1"/>
        <v>62</v>
      </c>
      <c r="E124" s="3">
        <f>K$4*(2^(D124/12))</f>
        <v>15804.265640195976</v>
      </c>
      <c r="F124" s="4">
        <f>F122*9/8</f>
        <v>15840</v>
      </c>
      <c r="G124" s="4">
        <f>G122*((3/2)^2)/2</f>
        <v>15840</v>
      </c>
      <c r="H124" s="4"/>
    </row>
    <row r="125" spans="2:8" ht="12.75">
      <c r="B125" s="1">
        <v>10</v>
      </c>
      <c r="C125" t="s">
        <v>1</v>
      </c>
      <c r="D125">
        <f t="shared" si="1"/>
        <v>63</v>
      </c>
      <c r="E125" s="3">
        <f>K$4*(2^(D125/12))</f>
        <v>16744.036179238312</v>
      </c>
      <c r="F125" s="4">
        <f>F122*6/5</f>
        <v>16896</v>
      </c>
      <c r="G125" s="4">
        <f>G122*((2/3)^3)*4</f>
        <v>16687.407407407405</v>
      </c>
      <c r="H125" s="4"/>
    </row>
    <row r="126" spans="2:8" ht="12.75">
      <c r="B126" s="1">
        <v>10</v>
      </c>
      <c r="C126" t="s">
        <v>6</v>
      </c>
      <c r="D126">
        <f t="shared" si="1"/>
        <v>64</v>
      </c>
      <c r="E126" s="3">
        <f>K$4*(2^(D126/12))</f>
        <v>17739.68838251981</v>
      </c>
      <c r="F126" s="4">
        <f>F122*5/4</f>
        <v>17600</v>
      </c>
      <c r="G126" s="4">
        <f>G122*((3/2)^4)/4</f>
        <v>17820</v>
      </c>
      <c r="H126" s="4"/>
    </row>
    <row r="127" spans="2:8" ht="12.75">
      <c r="B127" s="1">
        <v>10</v>
      </c>
      <c r="C127" t="s">
        <v>3</v>
      </c>
      <c r="D127">
        <f t="shared" si="1"/>
        <v>65</v>
      </c>
      <c r="E127" s="3">
        <f>K$4*(2^(D127/12))</f>
        <v>18794.54514671408</v>
      </c>
      <c r="F127" s="4">
        <f>F122*4/3</f>
        <v>18773.333333333332</v>
      </c>
      <c r="G127" s="4">
        <f>G122*(2/3)*2</f>
        <v>18773.333333333332</v>
      </c>
      <c r="H127" s="4"/>
    </row>
    <row r="128" spans="2:8" ht="12.75">
      <c r="B128" s="1">
        <v>10</v>
      </c>
      <c r="C128" t="s">
        <v>7</v>
      </c>
      <c r="D128">
        <f>D127+1</f>
        <v>66</v>
      </c>
      <c r="E128" s="3">
        <f>K$4*(2^(D128/12))</f>
        <v>19912.12695821318</v>
      </c>
      <c r="F128" s="4">
        <f>F122*45/32</f>
        <v>19800</v>
      </c>
      <c r="G128" s="4">
        <f>G122*((3/2)^6)/8</f>
        <v>20047.5</v>
      </c>
      <c r="H128" s="8"/>
    </row>
    <row r="129" spans="2:8" ht="12.75">
      <c r="B129" s="1">
        <v>10</v>
      </c>
      <c r="C129" t="s">
        <v>4</v>
      </c>
      <c r="D129">
        <f>D128+1</f>
        <v>67</v>
      </c>
      <c r="E129" s="3">
        <f>K$4*(2^(D129/12))</f>
        <v>21096.16364242367</v>
      </c>
      <c r="F129" s="4">
        <f>F122*3/2</f>
        <v>21120</v>
      </c>
      <c r="G129" s="4"/>
      <c r="H129" s="4"/>
    </row>
    <row r="130" spans="2:8" ht="12.75">
      <c r="B130" s="1">
        <v>10</v>
      </c>
      <c r="C130" t="s">
        <v>8</v>
      </c>
      <c r="D130">
        <f>D129+1</f>
        <v>68</v>
      </c>
      <c r="E130" s="3">
        <f>K$4*(2^(D130/12))</f>
        <v>22350.60681171225</v>
      </c>
      <c r="F130" s="4">
        <f>F122*8/5</f>
        <v>22528</v>
      </c>
      <c r="G130" s="4"/>
      <c r="H130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Kamenov</dc:creator>
  <cp:keywords/>
  <dc:description/>
  <cp:lastModifiedBy>az</cp:lastModifiedBy>
  <dcterms:created xsi:type="dcterms:W3CDTF">2007-07-08T06:43:14Z</dcterms:created>
  <dcterms:modified xsi:type="dcterms:W3CDTF">2009-09-16T11:58:33Z</dcterms:modified>
  <cp:category/>
  <cp:version/>
  <cp:contentType/>
  <cp:contentStatus/>
</cp:coreProperties>
</file>